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35" windowWidth="12390" windowHeight="8085"/>
  </bookViews>
  <sheets>
    <sheet name="Sheet 1" sheetId="1" r:id="rId1"/>
    <sheet name="Chk" sheetId="3" r:id="rId2"/>
  </sheets>
  <calcPr calcId="152511"/>
</workbook>
</file>

<file path=xl/calcChain.xml><?xml version="1.0" encoding="utf-8"?>
<calcChain xmlns="http://schemas.openxmlformats.org/spreadsheetml/2006/main">
  <c r="C36" i="1" l="1"/>
  <c r="B36" i="1"/>
  <c r="J40" i="1" l="1"/>
  <c r="D38" i="1" l="1"/>
  <c r="E38" i="1" s="1"/>
  <c r="D39" i="1"/>
  <c r="E39" i="1" s="1"/>
  <c r="D25" i="1" l="1"/>
  <c r="E25" i="1" s="1"/>
  <c r="I24" i="1"/>
  <c r="I26" i="1" s="1"/>
  <c r="H24" i="1"/>
  <c r="H26" i="1" s="1"/>
  <c r="K43" i="1" l="1"/>
  <c r="F8" i="3"/>
  <c r="F3" i="3"/>
  <c r="J43" i="1"/>
  <c r="E8" i="3"/>
  <c r="E3" i="3"/>
  <c r="F4" i="3"/>
  <c r="E4" i="3"/>
  <c r="D34" i="1"/>
  <c r="E34" i="1" s="1"/>
  <c r="D33" i="1"/>
  <c r="E33" i="1" s="1"/>
  <c r="D32" i="1"/>
  <c r="E32" i="1" s="1"/>
  <c r="D31" i="1"/>
  <c r="E31" i="1" s="1"/>
  <c r="C24" i="1" l="1"/>
  <c r="B24" i="1"/>
  <c r="C35" i="1"/>
  <c r="F6" i="3" s="1"/>
  <c r="B35" i="1"/>
  <c r="E6" i="3" s="1"/>
  <c r="C26" i="1" l="1"/>
  <c r="C4" i="3" s="1"/>
  <c r="C8" i="3"/>
  <c r="C3" i="3"/>
  <c r="B26" i="1"/>
  <c r="B4" i="3" s="1"/>
  <c r="B3" i="3"/>
  <c r="B8" i="3"/>
  <c r="D21" i="1"/>
  <c r="D26" i="1" l="1"/>
  <c r="E26" i="1" s="1"/>
  <c r="J31" i="1"/>
  <c r="K31" i="1" s="1"/>
  <c r="J32" i="1"/>
  <c r="K32" i="1" s="1"/>
  <c r="J33" i="1"/>
  <c r="K33" i="1" s="1"/>
  <c r="J34" i="1"/>
  <c r="K34" i="1" s="1"/>
  <c r="J12" i="1" l="1"/>
  <c r="K12" i="1" s="1"/>
  <c r="K47" i="1"/>
  <c r="J46" i="1"/>
  <c r="J44" i="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K40" i="1"/>
  <c r="J45" i="1"/>
  <c r="J24" i="1"/>
  <c r="K24" i="1" s="1"/>
  <c r="J47" i="1"/>
  <c r="D24" i="1"/>
  <c r="E24" i="1" s="1"/>
  <c r="K46" i="1"/>
  <c r="K44" i="1"/>
  <c r="D35" i="1"/>
  <c r="E35" i="1" s="1"/>
  <c r="D36" i="1" l="1"/>
  <c r="E36" i="1" s="1"/>
</calcChain>
</file>

<file path=xl/sharedStrings.xml><?xml version="1.0" encoding="utf-8"?>
<sst xmlns="http://schemas.openxmlformats.org/spreadsheetml/2006/main" count="128" uniqueCount="93">
  <si>
    <t>Change</t>
  </si>
  <si>
    <t>%</t>
  </si>
  <si>
    <t>School</t>
  </si>
  <si>
    <t>SPEA</t>
  </si>
  <si>
    <t>Headcount by Student School</t>
  </si>
  <si>
    <t>Sophomore</t>
  </si>
  <si>
    <t>Graduate</t>
  </si>
  <si>
    <t>Professional</t>
  </si>
  <si>
    <t>Non-Resident</t>
  </si>
  <si>
    <t>UG Heads</t>
  </si>
  <si>
    <t>UG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</si>
  <si>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</si>
  <si>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</si>
  <si>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</si>
  <si>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</si>
  <si>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</si>
  <si>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</si>
  <si>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</si>
  <si>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</si>
  <si>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</si>
  <si>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</si>
  <si>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</si>
  <si>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</si>
  <si>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</si>
  <si>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</si>
  <si>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</si>
  <si>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</si>
  <si>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</si>
  <si>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</si>
  <si>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</si>
  <si>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</si>
  <si>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</si>
  <si>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</si>
  <si>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</si>
  <si>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</si>
  <si>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</si>
  <si>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</si>
  <si>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</si>
  <si>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</si>
  <si>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</si>
  <si>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</si>
  <si>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</si>
  <si>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</si>
  <si>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</si>
  <si>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</si>
  <si>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</si>
  <si>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</si>
  <si>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</si>
  <si>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</si>
  <si>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</si>
  <si>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</si>
  <si>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n/a</t>
  </si>
  <si>
    <t>Fall 2017</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</si>
  <si>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</si>
  <si>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</si>
  <si>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</si>
  <si>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</si>
  <si>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2015 Indy credits</t>
  </si>
  <si>
    <t>2016 Indy credits</t>
  </si>
  <si>
    <t>2015 Indy Heads</t>
  </si>
  <si>
    <t>2016 Indy Heads</t>
  </si>
  <si>
    <t>totals in columns</t>
  </si>
  <si>
    <t>Indy+Colc</t>
  </si>
  <si>
    <t>Students Level</t>
  </si>
  <si>
    <t>Residency</t>
  </si>
  <si>
    <t>Credit Hours Taught*</t>
  </si>
  <si>
    <t>* Credit hour totals may be rounded in cases where a school total includes .5 credits</t>
  </si>
  <si>
    <t xml:space="preserve">**Total also adjusted for students enrolled in degrees offered through the Graduate School but who also have been distributed to schools housing their programs. Heads are counted only once in IN Total.  Credits are not affected.  </t>
  </si>
  <si>
    <t>IN Total**</t>
  </si>
  <si>
    <t>8/29/2016</t>
  </si>
  <si>
    <t>8/28/2017</t>
  </si>
  <si>
    <t xml:space="preserve">+1 ug; +12 grad/prof; +0 non-degree </t>
  </si>
  <si>
    <t>-77 ug; -16 grad; -26 non-degree</t>
  </si>
  <si>
    <t>-82 ug; +48 grad; +1 non-degree</t>
  </si>
  <si>
    <t>+3 grad; -16 non-degree</t>
  </si>
  <si>
    <t>+57 ug; +0 grad/prof</t>
  </si>
  <si>
    <t>-5 ug; -10 grad; +2 non-degree</t>
  </si>
  <si>
    <t>+95 ug; +22 grad; +9 non-degree</t>
  </si>
  <si>
    <t>+15 ug; +6 grad; -1 non-degree</t>
  </si>
  <si>
    <t>-20 grad/prof</t>
  </si>
  <si>
    <t>-155 ug; -18 grad; +14 non-degree</t>
  </si>
  <si>
    <t>+11 ug; +38 grad/prof</t>
  </si>
  <si>
    <t>-22 ug; +55 grad/prof; +1 non-degree</t>
  </si>
  <si>
    <t>+0 ug; +21 grad</t>
  </si>
  <si>
    <t>-16 ug; +0 grad;-2 non-degree</t>
  </si>
  <si>
    <t>+5 ug; -33 grad</t>
  </si>
  <si>
    <t>-38 ug; +4 grad/prof</t>
  </si>
  <si>
    <t>+16 ug; -1 grad; +25 non-degree</t>
  </si>
  <si>
    <t>+27 ug; +24 grad; -2 non-degree</t>
  </si>
  <si>
    <t>+57 ug; -18 high school; -20 non-degree</t>
  </si>
  <si>
    <t>Office of Institutional Research and Decision Support 8/28/2017</t>
  </si>
  <si>
    <t>#Totals adjusted to account for students enrolled at both campuses.  There were 29 students enrolled at both Indianapolis and Columbus in Fall 2017 and 25 enrolled at both campuses in Fall 2016. Credits are not affected.</t>
  </si>
  <si>
    <t>Final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</si>
</sst>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sz val="10"/>
      <color rgb="FF00B05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thin">
        <color indexed="64"/>
      </left>
      <right style="thin">
        <color indexed="64"/>
      </right>
      <top/>
      <bottom/>
      <diagonal/>
    </border>
  </borders>
  <cellStyleXfs count="6">
    <xf numFmtId="0" fontId="0" fillId="0" borderId="0"/>
    <xf numFmtId="0" fontId="12" fillId="0" borderId="0"/>
    <xf numFmtId="0" fontId="13" fillId="0" borderId="0"/>
    <xf numFmtId="0" fontId="3" fillId="0" borderId="0"/>
    <xf numFmtId="0" fontId="1" fillId="0" borderId="0"/>
    <xf numFmtId="0" fontId="3" fillId="0" borderId="0"/>
  </cellStyleXfs>
  <cellXfs count="207">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49" fontId="23"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4"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4"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5"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0" fontId="17" fillId="3" borderId="29" xfId="0" applyFont="1" applyFill="1" applyBorder="1" applyAlignment="1">
      <alignment horizontal="center" vertical="center"/>
    </xf>
    <xf numFmtId="0" fontId="17" fillId="3" borderId="30" xfId="0" applyFont="1" applyFill="1" applyBorder="1" applyAlignment="1">
      <alignment horizontal="center" vertical="center"/>
    </xf>
    <xf numFmtId="0" fontId="19" fillId="5" borderId="33" xfId="0" applyFont="1" applyFill="1" applyBorder="1"/>
    <xf numFmtId="3" fontId="19" fillId="5" borderId="34"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3" fontId="33" fillId="0" borderId="9" xfId="0" applyNumberFormat="1" applyFont="1" applyFill="1" applyBorder="1" applyAlignment="1">
      <alignment horizontal="center" wrapText="1"/>
    </xf>
    <xf numFmtId="164" fontId="33" fillId="0" borderId="1" xfId="0" applyNumberFormat="1" applyFont="1" applyFill="1" applyBorder="1" applyAlignment="1">
      <alignment horizontal="center" wrapText="1"/>
    </xf>
    <xf numFmtId="3" fontId="34" fillId="3" borderId="9" xfId="0" applyNumberFormat="1" applyFont="1" applyFill="1" applyBorder="1" applyAlignment="1">
      <alignment horizontal="center" vertical="center" wrapText="1"/>
    </xf>
    <xf numFmtId="164" fontId="32" fillId="0" borderId="9" xfId="0" applyNumberFormat="1" applyFont="1" applyBorder="1" applyAlignment="1">
      <alignment horizontal="center" vertical="center" wrapText="1" readingOrder="1"/>
    </xf>
    <xf numFmtId="0" fontId="36" fillId="0" borderId="0" xfId="0" applyFont="1" applyAlignment="1">
      <alignment horizontal="center"/>
    </xf>
    <xf numFmtId="3" fontId="34" fillId="5" borderId="31" xfId="0" applyNumberFormat="1" applyFont="1" applyFill="1" applyBorder="1" applyAlignment="1">
      <alignment horizontal="center" vertical="center" wrapText="1"/>
    </xf>
    <xf numFmtId="164" fontId="34" fillId="5" borderId="32" xfId="0" applyNumberFormat="1" applyFont="1" applyFill="1" applyBorder="1" applyAlignment="1">
      <alignment horizontal="center" vertical="center" wrapText="1"/>
    </xf>
    <xf numFmtId="3" fontId="33" fillId="2" borderId="3" xfId="0" applyNumberFormat="1" applyFont="1" applyFill="1" applyBorder="1" applyAlignment="1">
      <alignment horizontal="center" wrapText="1"/>
    </xf>
    <xf numFmtId="49" fontId="16" fillId="0" borderId="20" xfId="0" applyNumberFormat="1" applyFont="1" applyFill="1" applyBorder="1" applyAlignment="1">
      <alignment horizontal="left" vertical="center" wrapText="1"/>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16" fillId="0" borderId="11" xfId="3" applyNumberFormat="1" applyFont="1" applyFill="1" applyBorder="1" applyAlignment="1">
      <alignment horizontal="center" vertical="center"/>
    </xf>
    <xf numFmtId="3" fontId="16" fillId="0" borderId="9" xfId="3" applyNumberFormat="1" applyFont="1" applyFill="1" applyBorder="1" applyAlignment="1">
      <alignment horizontal="center" vertical="center" wrapText="1"/>
    </xf>
    <xf numFmtId="3" fontId="19" fillId="0" borderId="9" xfId="3" applyNumberFormat="1" applyFont="1" applyFill="1" applyBorder="1" applyAlignment="1">
      <alignment horizontal="center" vertical="center"/>
    </xf>
    <xf numFmtId="3" fontId="19" fillId="0" borderId="10" xfId="3" applyNumberFormat="1" applyFont="1" applyFill="1" applyBorder="1" applyAlignment="1">
      <alignment horizontal="center" vertical="center"/>
    </xf>
    <xf numFmtId="3" fontId="16" fillId="0" borderId="11" xfId="3" applyNumberFormat="1" applyFont="1" applyFill="1" applyBorder="1" applyAlignment="1">
      <alignment horizontal="center"/>
    </xf>
    <xf numFmtId="3" fontId="16" fillId="0" borderId="9" xfId="3" applyNumberFormat="1" applyFont="1" applyFill="1" applyBorder="1" applyAlignment="1">
      <alignment horizontal="center"/>
    </xf>
    <xf numFmtId="3" fontId="19" fillId="0" borderId="9" xfId="3" applyNumberFormat="1" applyFont="1" applyFill="1" applyBorder="1" applyAlignment="1">
      <alignment horizontal="center"/>
    </xf>
    <xf numFmtId="3" fontId="19" fillId="0" borderId="10" xfId="3" applyNumberFormat="1" applyFont="1" applyFill="1" applyBorder="1" applyAlignment="1">
      <alignment horizontal="center"/>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35" fillId="0" borderId="9" xfId="0" applyNumberFormat="1" applyFont="1" applyFill="1" applyBorder="1" applyAlignment="1">
      <alignment horizontal="center" vertical="center" wrapText="1"/>
    </xf>
    <xf numFmtId="164" fontId="35" fillId="0" borderId="1" xfId="0" applyNumberFormat="1" applyFont="1" applyFill="1" applyBorder="1" applyAlignment="1">
      <alignment horizontal="center" vertical="center" wrapText="1"/>
    </xf>
    <xf numFmtId="164" fontId="35" fillId="2" borderId="12" xfId="0" applyNumberFormat="1" applyFont="1" applyFill="1" applyBorder="1" applyAlignment="1">
      <alignment horizontal="center" vertic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166" fontId="16" fillId="0" borderId="9" xfId="0" applyNumberFormat="1" applyFont="1" applyFill="1" applyBorder="1" applyAlignment="1">
      <alignment horizontal="center" vertical="center" wrapText="1" readingOrder="1"/>
    </xf>
    <xf numFmtId="164" fontId="16"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0" fillId="0" borderId="22" xfId="0" applyBorder="1" applyAlignment="1">
      <alignment vertical="center" wrapText="1"/>
    </xf>
    <xf numFmtId="0" fontId="0" fillId="0" borderId="3" xfId="0" applyBorder="1" applyAlignment="1">
      <alignment vertical="center" wrapText="1"/>
    </xf>
    <xf numFmtId="0" fontId="7" fillId="0" borderId="2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7" fillId="0" borderId="26" xfId="0" applyFont="1" applyBorder="1" applyAlignment="1">
      <alignment horizontal="right" vertical="center" wrapText="1"/>
    </xf>
    <xf numFmtId="0" fontId="7" fillId="0" borderId="27"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5" fillId="0" borderId="28"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5" fillId="0" borderId="35" xfId="0" applyFont="1" applyBorder="1" applyAlignment="1">
      <alignment vertical="center" wrapText="1"/>
    </xf>
    <xf numFmtId="49" fontId="5" fillId="0" borderId="26" xfId="0" applyNumberFormat="1" applyFont="1" applyFill="1" applyBorder="1" applyAlignment="1">
      <alignment horizontal="left" vertical="center" wrapText="1"/>
    </xf>
  </cellXfs>
  <cellStyles count="6">
    <cellStyle name="Normal" xfId="0" builtinId="0"/>
    <cellStyle name="Normal 2" xfId="1"/>
    <cellStyle name="Normal 2 2" xfId="4"/>
    <cellStyle name="Normal 3" xfId="3"/>
    <cellStyle name="Normal 4" xfId="2"/>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topLeftCell="A10" zoomScaleNormal="100" zoomScaleSheetLayoutView="100" workbookViewId="0">
      <selection activeCell="L26" sqref="L26:L29"/>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3.285156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52</v>
      </c>
      <c r="B1" s="189" t="s">
        <v>35</v>
      </c>
      <c r="C1" s="190"/>
      <c r="D1" s="190"/>
      <c r="E1" s="6"/>
      <c r="F1" s="14"/>
      <c r="G1" s="171" t="s">
        <v>92</v>
      </c>
      <c r="H1" s="172"/>
      <c r="I1" s="172"/>
      <c r="J1" s="172"/>
      <c r="K1" s="172"/>
      <c r="L1" s="172"/>
    </row>
    <row r="2" spans="1:12" s="3" customFormat="1" ht="16.5" customHeight="1" thickBot="1" x14ac:dyDescent="0.3">
      <c r="A2" s="191" t="s">
        <v>65</v>
      </c>
      <c r="B2" s="192"/>
      <c r="C2" s="192"/>
      <c r="D2" s="72"/>
      <c r="E2" s="72"/>
      <c r="F2" s="15"/>
      <c r="G2" s="193" t="s">
        <v>4</v>
      </c>
      <c r="H2" s="192"/>
      <c r="I2" s="192"/>
      <c r="J2" s="192"/>
      <c r="K2" s="84"/>
      <c r="L2" s="85"/>
    </row>
    <row r="3" spans="1:12" s="1" customFormat="1" ht="15.75" thickBot="1" x14ac:dyDescent="0.3">
      <c r="A3" s="66" t="s">
        <v>2</v>
      </c>
      <c r="B3" s="67" t="s">
        <v>69</v>
      </c>
      <c r="C3" s="67" t="s">
        <v>70</v>
      </c>
      <c r="D3" s="71" t="s">
        <v>0</v>
      </c>
      <c r="E3" s="69" t="s">
        <v>1</v>
      </c>
      <c r="F3" s="58"/>
      <c r="G3" s="66" t="s">
        <v>2</v>
      </c>
      <c r="H3" s="67" t="s">
        <v>69</v>
      </c>
      <c r="I3" s="67" t="s">
        <v>70</v>
      </c>
      <c r="J3" s="68" t="s">
        <v>0</v>
      </c>
      <c r="K3" s="69" t="s">
        <v>1</v>
      </c>
      <c r="L3" s="22" t="s">
        <v>40</v>
      </c>
    </row>
    <row r="4" spans="1:12" ht="15" x14ac:dyDescent="0.25">
      <c r="A4" s="70" t="s">
        <v>21</v>
      </c>
      <c r="B4" s="73">
        <v>11310</v>
      </c>
      <c r="C4" s="73">
        <v>11301.6</v>
      </c>
      <c r="D4" s="164">
        <f t="shared" ref="D4:D24" si="0">C4-B4</f>
        <v>-8.3999999999996362</v>
      </c>
      <c r="E4" s="142">
        <f t="shared" ref="E4:E24" si="1">D4/B4</f>
        <v>-7.4270557029174501E-4</v>
      </c>
      <c r="F4" s="25"/>
      <c r="G4" s="65" t="s">
        <v>21</v>
      </c>
      <c r="H4" s="63">
        <v>635</v>
      </c>
      <c r="I4" s="63">
        <v>648</v>
      </c>
      <c r="J4" s="124">
        <f>I4-H4</f>
        <v>13</v>
      </c>
      <c r="K4" s="102">
        <f>J4/H4</f>
        <v>2.0472440944881889E-2</v>
      </c>
      <c r="L4" s="98" t="s">
        <v>71</v>
      </c>
    </row>
    <row r="5" spans="1:12" ht="15" x14ac:dyDescent="0.25">
      <c r="A5" s="26" t="s">
        <v>22</v>
      </c>
      <c r="B5" s="73">
        <v>9418</v>
      </c>
      <c r="C5" s="73">
        <v>9295</v>
      </c>
      <c r="D5" s="92">
        <f t="shared" si="0"/>
        <v>-123</v>
      </c>
      <c r="E5" s="93">
        <f t="shared" si="1"/>
        <v>-1.30600976852835E-2</v>
      </c>
      <c r="F5" s="25"/>
      <c r="G5" s="18" t="s">
        <v>22</v>
      </c>
      <c r="H5" s="63">
        <v>1107</v>
      </c>
      <c r="I5" s="63">
        <v>988</v>
      </c>
      <c r="J5" s="86">
        <f t="shared" ref="J5:J26" si="2">I5-H5</f>
        <v>-119</v>
      </c>
      <c r="K5" s="89">
        <f t="shared" ref="K5:K26" si="3">J5/H5</f>
        <v>-0.10749774164408311</v>
      </c>
      <c r="L5" s="98" t="s">
        <v>72</v>
      </c>
    </row>
    <row r="6" spans="1:12" ht="15" x14ac:dyDescent="0.25">
      <c r="A6" s="26" t="s">
        <v>27</v>
      </c>
      <c r="B6" s="73">
        <v>34055</v>
      </c>
      <c r="C6" s="73">
        <v>34499</v>
      </c>
      <c r="D6" s="88">
        <f t="shared" si="0"/>
        <v>444</v>
      </c>
      <c r="E6" s="91">
        <f t="shared" si="1"/>
        <v>1.3037733078843048E-2</v>
      </c>
      <c r="F6" s="25"/>
      <c r="G6" s="18" t="s">
        <v>27</v>
      </c>
      <c r="H6" s="63">
        <v>3355</v>
      </c>
      <c r="I6" s="63">
        <v>3322</v>
      </c>
      <c r="J6" s="86">
        <f t="shared" si="2"/>
        <v>-33</v>
      </c>
      <c r="K6" s="89">
        <f t="shared" si="3"/>
        <v>-9.8360655737704927E-3</v>
      </c>
      <c r="L6" s="99" t="s">
        <v>73</v>
      </c>
    </row>
    <row r="7" spans="1:12" ht="15.75" customHeight="1" x14ac:dyDescent="0.25">
      <c r="A7" s="26" t="s">
        <v>26</v>
      </c>
      <c r="B7" s="73">
        <v>7619</v>
      </c>
      <c r="C7" s="73">
        <v>8142</v>
      </c>
      <c r="D7" s="88">
        <f t="shared" si="0"/>
        <v>523</v>
      </c>
      <c r="E7" s="91">
        <f t="shared" si="1"/>
        <v>6.8644179026118912E-2</v>
      </c>
      <c r="F7" s="25"/>
      <c r="G7" s="18" t="s">
        <v>26</v>
      </c>
      <c r="H7" s="63">
        <v>725</v>
      </c>
      <c r="I7" s="63">
        <v>782</v>
      </c>
      <c r="J7" s="87">
        <f t="shared" si="2"/>
        <v>57</v>
      </c>
      <c r="K7" s="90">
        <f t="shared" si="3"/>
        <v>7.862068965517241E-2</v>
      </c>
      <c r="L7" s="99" t="s">
        <v>75</v>
      </c>
    </row>
    <row r="8" spans="1:12" ht="15" x14ac:dyDescent="0.25">
      <c r="A8" s="26" t="s">
        <v>39</v>
      </c>
      <c r="B8" s="73">
        <v>10235</v>
      </c>
      <c r="C8" s="73">
        <v>9793.5</v>
      </c>
      <c r="D8" s="92">
        <f t="shared" si="0"/>
        <v>-441.5</v>
      </c>
      <c r="E8" s="93">
        <f t="shared" si="1"/>
        <v>-4.3136297020029309E-2</v>
      </c>
      <c r="F8" s="25"/>
      <c r="G8" s="18" t="s">
        <v>39</v>
      </c>
      <c r="H8" s="63">
        <v>728</v>
      </c>
      <c r="I8" s="63">
        <v>715</v>
      </c>
      <c r="J8" s="86">
        <f t="shared" si="2"/>
        <v>-13</v>
      </c>
      <c r="K8" s="89">
        <f t="shared" si="3"/>
        <v>-1.7857142857142856E-2</v>
      </c>
      <c r="L8" s="99" t="s">
        <v>76</v>
      </c>
    </row>
    <row r="9" spans="1:12" ht="15" x14ac:dyDescent="0.25">
      <c r="A9" s="26" t="s">
        <v>53</v>
      </c>
      <c r="B9" s="73">
        <v>12422</v>
      </c>
      <c r="C9" s="73">
        <v>13979</v>
      </c>
      <c r="D9" s="88">
        <f t="shared" si="0"/>
        <v>1557</v>
      </c>
      <c r="E9" s="91">
        <f t="shared" si="1"/>
        <v>0.12534213492191273</v>
      </c>
      <c r="F9" s="25"/>
      <c r="G9" s="26" t="s">
        <v>53</v>
      </c>
      <c r="H9" s="63">
        <v>1171</v>
      </c>
      <c r="I9" s="63">
        <v>1299</v>
      </c>
      <c r="J9" s="87">
        <f t="shared" si="2"/>
        <v>128</v>
      </c>
      <c r="K9" s="90">
        <f t="shared" si="3"/>
        <v>0.10930828351836037</v>
      </c>
      <c r="L9" s="99" t="s">
        <v>77</v>
      </c>
    </row>
    <row r="10" spans="1:12" ht="15" x14ac:dyDescent="0.25">
      <c r="A10" s="26" t="s">
        <v>46</v>
      </c>
      <c r="B10" s="73">
        <v>26830</v>
      </c>
      <c r="C10" s="73">
        <v>26418</v>
      </c>
      <c r="D10" s="92">
        <f t="shared" si="0"/>
        <v>-412</v>
      </c>
      <c r="E10" s="93">
        <f t="shared" si="1"/>
        <v>-1.5355944837868058E-2</v>
      </c>
      <c r="F10" s="25"/>
      <c r="G10" s="18" t="s">
        <v>46</v>
      </c>
      <c r="H10" s="63">
        <v>1714</v>
      </c>
      <c r="I10" s="63">
        <v>1734</v>
      </c>
      <c r="J10" s="87">
        <f t="shared" si="2"/>
        <v>20</v>
      </c>
      <c r="K10" s="90">
        <f t="shared" si="3"/>
        <v>1.1668611435239206E-2</v>
      </c>
      <c r="L10" s="99" t="s">
        <v>78</v>
      </c>
    </row>
    <row r="11" spans="1:12" ht="14.25" customHeight="1" x14ac:dyDescent="0.25">
      <c r="A11" s="26" t="s">
        <v>36</v>
      </c>
      <c r="B11" s="73">
        <v>11700</v>
      </c>
      <c r="C11" s="73">
        <v>11068.5</v>
      </c>
      <c r="D11" s="92">
        <f t="shared" si="0"/>
        <v>-631.5</v>
      </c>
      <c r="E11" s="93">
        <f t="shared" si="1"/>
        <v>-5.3974358974358976E-2</v>
      </c>
      <c r="F11" s="25"/>
      <c r="G11" s="18" t="s">
        <v>36</v>
      </c>
      <c r="H11" s="63">
        <v>913</v>
      </c>
      <c r="I11" s="63">
        <v>893</v>
      </c>
      <c r="J11" s="129">
        <f t="shared" si="2"/>
        <v>-20</v>
      </c>
      <c r="K11" s="130">
        <f t="shared" si="3"/>
        <v>-2.1905805038335158E-2</v>
      </c>
      <c r="L11" s="99" t="s">
        <v>79</v>
      </c>
    </row>
    <row r="12" spans="1:12" ht="15" x14ac:dyDescent="0.25">
      <c r="A12" s="26" t="s">
        <v>54</v>
      </c>
      <c r="B12" s="73">
        <v>58920</v>
      </c>
      <c r="C12" s="73">
        <v>57009.5</v>
      </c>
      <c r="D12" s="92">
        <f t="shared" si="0"/>
        <v>-1910.5</v>
      </c>
      <c r="E12" s="93">
        <f t="shared" si="1"/>
        <v>-3.2425322471147315E-2</v>
      </c>
      <c r="F12" s="25"/>
      <c r="G12" s="18" t="s">
        <v>54</v>
      </c>
      <c r="H12" s="63">
        <v>2285</v>
      </c>
      <c r="I12" s="63">
        <v>2126</v>
      </c>
      <c r="J12" s="129">
        <f t="shared" si="2"/>
        <v>-159</v>
      </c>
      <c r="K12" s="130">
        <f t="shared" si="3"/>
        <v>-6.9584245076586435E-2</v>
      </c>
      <c r="L12" s="99" t="s">
        <v>80</v>
      </c>
    </row>
    <row r="13" spans="1:12" ht="15" customHeight="1" x14ac:dyDescent="0.25">
      <c r="A13" s="26" t="s">
        <v>42</v>
      </c>
      <c r="B13" s="73">
        <v>29564</v>
      </c>
      <c r="C13" s="73">
        <v>32268</v>
      </c>
      <c r="D13" s="88">
        <f t="shared" si="0"/>
        <v>2704</v>
      </c>
      <c r="E13" s="91">
        <f t="shared" si="1"/>
        <v>9.146258963604384E-2</v>
      </c>
      <c r="F13" s="25"/>
      <c r="G13" s="18" t="s">
        <v>42</v>
      </c>
      <c r="H13" s="63">
        <v>1942</v>
      </c>
      <c r="I13" s="63">
        <v>1991</v>
      </c>
      <c r="J13" s="131">
        <f t="shared" si="2"/>
        <v>49</v>
      </c>
      <c r="K13" s="132">
        <f t="shared" si="3"/>
        <v>2.5231719876416064E-2</v>
      </c>
      <c r="L13" s="100" t="s">
        <v>81</v>
      </c>
    </row>
    <row r="14" spans="1:12" ht="14.25" customHeight="1" x14ac:dyDescent="0.25">
      <c r="A14" s="26" t="s">
        <v>23</v>
      </c>
      <c r="B14" s="73">
        <v>11213</v>
      </c>
      <c r="C14" s="73">
        <v>11597</v>
      </c>
      <c r="D14" s="88">
        <f t="shared" si="0"/>
        <v>384</v>
      </c>
      <c r="E14" s="91">
        <f t="shared" si="1"/>
        <v>3.4245964505484706E-2</v>
      </c>
      <c r="F14" s="25"/>
      <c r="G14" s="18" t="s">
        <v>23</v>
      </c>
      <c r="H14" s="63">
        <v>1144</v>
      </c>
      <c r="I14" s="63">
        <v>1178</v>
      </c>
      <c r="J14" s="131">
        <f t="shared" si="2"/>
        <v>34</v>
      </c>
      <c r="K14" s="132">
        <f t="shared" si="3"/>
        <v>2.972027972027972E-2</v>
      </c>
      <c r="L14" s="100" t="s">
        <v>82</v>
      </c>
    </row>
    <row r="15" spans="1:12" ht="15" x14ac:dyDescent="0.25">
      <c r="A15" s="26" t="s">
        <v>44</v>
      </c>
      <c r="B15" s="73">
        <v>1399</v>
      </c>
      <c r="C15" s="73">
        <v>1544</v>
      </c>
      <c r="D15" s="88">
        <f t="shared" si="0"/>
        <v>145</v>
      </c>
      <c r="E15" s="91">
        <f t="shared" si="1"/>
        <v>0.10364546104360257</v>
      </c>
      <c r="F15" s="25"/>
      <c r="G15" s="27" t="s">
        <v>44</v>
      </c>
      <c r="H15" s="63">
        <v>177</v>
      </c>
      <c r="I15" s="63">
        <v>198</v>
      </c>
      <c r="J15" s="131">
        <f t="shared" si="2"/>
        <v>21</v>
      </c>
      <c r="K15" s="132">
        <f t="shared" si="3"/>
        <v>0.11864406779661017</v>
      </c>
      <c r="L15" s="99" t="s">
        <v>83</v>
      </c>
    </row>
    <row r="16" spans="1:12" ht="16.5" customHeight="1" x14ac:dyDescent="0.25">
      <c r="A16" s="26" t="s">
        <v>20</v>
      </c>
      <c r="B16" s="73">
        <v>18174</v>
      </c>
      <c r="C16" s="73">
        <v>18654</v>
      </c>
      <c r="D16" s="88">
        <f t="shared" si="0"/>
        <v>480</v>
      </c>
      <c r="E16" s="91">
        <f t="shared" si="1"/>
        <v>2.6411356883459889E-2</v>
      </c>
      <c r="F16" s="25"/>
      <c r="G16" s="18" t="s">
        <v>20</v>
      </c>
      <c r="H16" s="63">
        <v>986</v>
      </c>
      <c r="I16" s="63">
        <v>968</v>
      </c>
      <c r="J16" s="129">
        <f t="shared" si="2"/>
        <v>-18</v>
      </c>
      <c r="K16" s="130">
        <f t="shared" si="3"/>
        <v>-1.8255578093306288E-2</v>
      </c>
      <c r="L16" s="99" t="s">
        <v>84</v>
      </c>
    </row>
    <row r="17" spans="1:12" ht="15" x14ac:dyDescent="0.25">
      <c r="A17" s="26" t="s">
        <v>3</v>
      </c>
      <c r="B17" s="73">
        <v>10151</v>
      </c>
      <c r="C17" s="73">
        <v>9854</v>
      </c>
      <c r="D17" s="92">
        <f t="shared" si="0"/>
        <v>-297</v>
      </c>
      <c r="E17" s="93">
        <f t="shared" si="1"/>
        <v>-2.925820116244705E-2</v>
      </c>
      <c r="F17" s="25"/>
      <c r="G17" s="18" t="s">
        <v>3</v>
      </c>
      <c r="H17" s="63">
        <v>1030</v>
      </c>
      <c r="I17" s="63">
        <v>1002</v>
      </c>
      <c r="J17" s="129">
        <f t="shared" si="2"/>
        <v>-28</v>
      </c>
      <c r="K17" s="130">
        <f t="shared" si="3"/>
        <v>-2.7184466019417475E-2</v>
      </c>
      <c r="L17" s="99" t="s">
        <v>85</v>
      </c>
    </row>
    <row r="18" spans="1:12" ht="15" x14ac:dyDescent="0.25">
      <c r="A18" s="18" t="s">
        <v>41</v>
      </c>
      <c r="B18" s="73">
        <v>7203</v>
      </c>
      <c r="C18" s="73">
        <v>7349</v>
      </c>
      <c r="D18" s="88">
        <f t="shared" si="0"/>
        <v>146</v>
      </c>
      <c r="E18" s="91">
        <f t="shared" si="1"/>
        <v>2.0269332222684993E-2</v>
      </c>
      <c r="F18" s="25"/>
      <c r="G18" s="18" t="s">
        <v>41</v>
      </c>
      <c r="H18" s="63">
        <v>556</v>
      </c>
      <c r="I18" s="63">
        <v>522</v>
      </c>
      <c r="J18" s="129">
        <f t="shared" si="2"/>
        <v>-34</v>
      </c>
      <c r="K18" s="130">
        <f t="shared" si="3"/>
        <v>-6.1151079136690649E-2</v>
      </c>
      <c r="L18" s="99" t="s">
        <v>86</v>
      </c>
    </row>
    <row r="19" spans="1:12" ht="15.75" customHeight="1" x14ac:dyDescent="0.25">
      <c r="A19" s="26" t="s">
        <v>24</v>
      </c>
      <c r="B19" s="73">
        <v>79634</v>
      </c>
      <c r="C19" s="73">
        <v>79273</v>
      </c>
      <c r="D19" s="92">
        <f t="shared" si="0"/>
        <v>-361</v>
      </c>
      <c r="E19" s="93">
        <f t="shared" si="1"/>
        <v>-4.5332395710374965E-3</v>
      </c>
      <c r="F19" s="25"/>
      <c r="G19" s="18" t="s">
        <v>24</v>
      </c>
      <c r="H19" s="63">
        <v>3022</v>
      </c>
      <c r="I19" s="63">
        <v>3062</v>
      </c>
      <c r="J19" s="131">
        <f t="shared" si="2"/>
        <v>40</v>
      </c>
      <c r="K19" s="132">
        <f t="shared" si="3"/>
        <v>1.3236267372600927E-2</v>
      </c>
      <c r="L19" s="99" t="s">
        <v>87</v>
      </c>
    </row>
    <row r="20" spans="1:12" ht="15" x14ac:dyDescent="0.25">
      <c r="A20" s="26" t="s">
        <v>45</v>
      </c>
      <c r="B20" s="73">
        <v>9425</v>
      </c>
      <c r="C20" s="73">
        <v>9742</v>
      </c>
      <c r="D20" s="88">
        <f t="shared" si="0"/>
        <v>317</v>
      </c>
      <c r="E20" s="91">
        <f t="shared" si="1"/>
        <v>3.3633952254641906E-2</v>
      </c>
      <c r="F20" s="25"/>
      <c r="G20" s="18" t="s">
        <v>45</v>
      </c>
      <c r="H20" s="63">
        <v>879</v>
      </c>
      <c r="I20" s="63">
        <v>928</v>
      </c>
      <c r="J20" s="131">
        <f t="shared" si="2"/>
        <v>49</v>
      </c>
      <c r="K20" s="132">
        <f t="shared" si="3"/>
        <v>5.5745164960182024E-2</v>
      </c>
      <c r="L20" s="99" t="s">
        <v>88</v>
      </c>
    </row>
    <row r="21" spans="1:12" ht="15" customHeight="1" x14ac:dyDescent="0.25">
      <c r="A21" s="26" t="s">
        <v>49</v>
      </c>
      <c r="B21" s="73">
        <v>0</v>
      </c>
      <c r="C21" s="73">
        <v>5</v>
      </c>
      <c r="D21" s="88">
        <f>C21-B21</f>
        <v>5</v>
      </c>
      <c r="E21" s="91" t="s">
        <v>51</v>
      </c>
      <c r="F21" s="25"/>
      <c r="G21" s="18" t="s">
        <v>56</v>
      </c>
      <c r="H21" s="63">
        <v>212</v>
      </c>
      <c r="I21" s="63">
        <v>199</v>
      </c>
      <c r="J21" s="153">
        <f t="shared" si="2"/>
        <v>-13</v>
      </c>
      <c r="K21" s="154">
        <f t="shared" si="3"/>
        <v>-6.1320754716981132E-2</v>
      </c>
      <c r="L21" s="139" t="s">
        <v>74</v>
      </c>
    </row>
    <row r="22" spans="1:12" ht="15" customHeight="1" x14ac:dyDescent="0.25">
      <c r="A22" s="26" t="s">
        <v>6</v>
      </c>
      <c r="B22" s="73">
        <v>806</v>
      </c>
      <c r="C22" s="73">
        <v>189</v>
      </c>
      <c r="D22" s="116">
        <f t="shared" si="0"/>
        <v>-617</v>
      </c>
      <c r="E22" s="117">
        <f t="shared" si="1"/>
        <v>-0.76550868486352353</v>
      </c>
      <c r="F22" s="28"/>
      <c r="G22" s="18" t="s">
        <v>25</v>
      </c>
      <c r="H22" s="63">
        <v>5720</v>
      </c>
      <c r="I22" s="63">
        <v>5739</v>
      </c>
      <c r="J22" s="131">
        <f t="shared" si="2"/>
        <v>19</v>
      </c>
      <c r="K22" s="132">
        <f t="shared" si="3"/>
        <v>3.3216783216783218E-3</v>
      </c>
      <c r="L22" s="101" t="s">
        <v>89</v>
      </c>
    </row>
    <row r="23" spans="1:12" ht="17.25" customHeight="1" x14ac:dyDescent="0.25">
      <c r="A23" s="43" t="s">
        <v>25</v>
      </c>
      <c r="B23" s="73">
        <v>2356</v>
      </c>
      <c r="C23" s="73">
        <v>2627</v>
      </c>
      <c r="D23" s="88">
        <f t="shared" si="0"/>
        <v>271</v>
      </c>
      <c r="E23" s="91">
        <f t="shared" si="1"/>
        <v>0.11502546689303905</v>
      </c>
      <c r="F23" s="29"/>
      <c r="G23" s="18"/>
      <c r="H23" s="39"/>
      <c r="I23" s="82"/>
      <c r="J23" s="86"/>
      <c r="K23" s="89"/>
      <c r="L23" s="83"/>
    </row>
    <row r="24" spans="1:12" ht="14.25" customHeight="1" x14ac:dyDescent="0.25">
      <c r="A24" s="44" t="s">
        <v>34</v>
      </c>
      <c r="B24" s="74">
        <f>SUM(B4:B23)</f>
        <v>352434</v>
      </c>
      <c r="C24" s="74">
        <f>SUM(C4:C23)</f>
        <v>354608.1</v>
      </c>
      <c r="D24" s="133">
        <f t="shared" si="0"/>
        <v>2174.0999999999767</v>
      </c>
      <c r="E24" s="123">
        <f t="shared" si="1"/>
        <v>6.1688145865608215E-3</v>
      </c>
      <c r="F24" s="28"/>
      <c r="G24" s="40" t="s">
        <v>68</v>
      </c>
      <c r="H24" s="62">
        <f>SUM(H4:H23)</f>
        <v>28301</v>
      </c>
      <c r="I24" s="62">
        <f>SUM(I4:I23)</f>
        <v>28294</v>
      </c>
      <c r="J24" s="156">
        <f t="shared" si="2"/>
        <v>-7</v>
      </c>
      <c r="K24" s="157">
        <f t="shared" si="3"/>
        <v>-2.473410833539451E-4</v>
      </c>
      <c r="L24" s="21"/>
    </row>
    <row r="25" spans="1:12" ht="15" x14ac:dyDescent="0.25">
      <c r="A25" s="41" t="s">
        <v>15</v>
      </c>
      <c r="B25" s="57">
        <v>18023</v>
      </c>
      <c r="C25" s="57">
        <v>17916</v>
      </c>
      <c r="D25" s="125">
        <f t="shared" ref="D25:D26" si="4">C25-B25</f>
        <v>-107</v>
      </c>
      <c r="E25" s="126">
        <f t="shared" ref="E25:E26" si="5">D25/B25</f>
        <v>-5.9368584586361869E-3</v>
      </c>
      <c r="F25" s="28"/>
      <c r="G25" s="41" t="s">
        <v>15</v>
      </c>
      <c r="H25" s="76">
        <v>1528</v>
      </c>
      <c r="I25" s="76">
        <v>1526</v>
      </c>
      <c r="J25" s="165">
        <f>I25-H25</f>
        <v>-2</v>
      </c>
      <c r="K25" s="166">
        <f>J25/H25</f>
        <v>-1.3089005235602095E-3</v>
      </c>
      <c r="L25" s="38"/>
    </row>
    <row r="26" spans="1:12" ht="18" customHeight="1" thickBot="1" x14ac:dyDescent="0.3">
      <c r="A26" s="120" t="s">
        <v>50</v>
      </c>
      <c r="B26" s="121">
        <f>SUM(B24:B25)</f>
        <v>370457</v>
      </c>
      <c r="C26" s="121">
        <f>SUM(C24:C25)</f>
        <v>372524.1</v>
      </c>
      <c r="D26" s="136">
        <f t="shared" si="4"/>
        <v>2067.0999999999767</v>
      </c>
      <c r="E26" s="137">
        <f t="shared" si="5"/>
        <v>5.5798648696069363E-3</v>
      </c>
      <c r="F26" s="30"/>
      <c r="G26" s="42" t="s">
        <v>50</v>
      </c>
      <c r="H26" s="75">
        <f>SUM(H24:H25)-25</f>
        <v>29804</v>
      </c>
      <c r="I26" s="75">
        <f>SUM(I24:I25)-29</f>
        <v>29791</v>
      </c>
      <c r="J26" s="158">
        <f t="shared" si="2"/>
        <v>-13</v>
      </c>
      <c r="K26" s="159">
        <f t="shared" si="3"/>
        <v>-4.3618306267615087E-4</v>
      </c>
      <c r="L26" s="167" t="s">
        <v>67</v>
      </c>
    </row>
    <row r="27" spans="1:12" ht="14.25" customHeight="1" thickTop="1" x14ac:dyDescent="0.2">
      <c r="A27" s="203"/>
      <c r="B27" s="204"/>
      <c r="C27" s="204"/>
      <c r="D27" s="204"/>
      <c r="E27" s="204"/>
      <c r="F27" s="31"/>
      <c r="G27" s="175"/>
      <c r="H27" s="176"/>
      <c r="I27" s="176"/>
      <c r="J27" s="176"/>
      <c r="K27" s="176"/>
      <c r="L27" s="168"/>
    </row>
    <row r="28" spans="1:12" s="13" customFormat="1" ht="13.5" customHeight="1" x14ac:dyDescent="0.2">
      <c r="A28" s="194" t="s">
        <v>66</v>
      </c>
      <c r="B28" s="195"/>
      <c r="C28" s="195"/>
      <c r="D28" s="195"/>
      <c r="E28" s="195"/>
      <c r="F28" s="17"/>
      <c r="G28" s="177"/>
      <c r="H28" s="177"/>
      <c r="I28" s="177"/>
      <c r="J28" s="177"/>
      <c r="K28" s="177"/>
      <c r="L28" s="168"/>
    </row>
    <row r="29" spans="1:12" ht="10.5" customHeight="1" thickBot="1" x14ac:dyDescent="0.25">
      <c r="A29" s="194"/>
      <c r="B29" s="196"/>
      <c r="C29" s="196"/>
      <c r="D29" s="196"/>
      <c r="E29" s="196"/>
      <c r="F29" s="17"/>
      <c r="G29" s="177"/>
      <c r="H29" s="177"/>
      <c r="I29" s="177"/>
      <c r="J29" s="177"/>
      <c r="K29" s="177"/>
      <c r="L29" s="168"/>
    </row>
    <row r="30" spans="1:12" s="13" customFormat="1" ht="13.5" customHeight="1" thickBot="1" x14ac:dyDescent="0.25">
      <c r="A30" s="97" t="s">
        <v>47</v>
      </c>
      <c r="B30" s="19">
        <v>2016</v>
      </c>
      <c r="C30" s="19">
        <v>2017</v>
      </c>
      <c r="D30" s="118" t="s">
        <v>0</v>
      </c>
      <c r="E30" s="119" t="s">
        <v>1</v>
      </c>
      <c r="F30" s="31"/>
      <c r="G30" s="78" t="s">
        <v>38</v>
      </c>
      <c r="H30" s="19">
        <v>2016</v>
      </c>
      <c r="I30" s="19">
        <v>2017</v>
      </c>
      <c r="J30" s="19" t="s">
        <v>0</v>
      </c>
      <c r="K30" s="20" t="s">
        <v>1</v>
      </c>
      <c r="L30" s="187" t="s">
        <v>91</v>
      </c>
    </row>
    <row r="31" spans="1:12" ht="17.25" customHeight="1" x14ac:dyDescent="0.25">
      <c r="A31" s="103" t="s">
        <v>29</v>
      </c>
      <c r="B31" s="115">
        <v>4801</v>
      </c>
      <c r="C31" s="77">
        <v>4816</v>
      </c>
      <c r="D31" s="127">
        <f>C31-B31</f>
        <v>15</v>
      </c>
      <c r="E31" s="128">
        <f>D31/B31</f>
        <v>3.1243490939387628E-3</v>
      </c>
      <c r="F31" s="32"/>
      <c r="G31" s="59" t="s">
        <v>9</v>
      </c>
      <c r="H31" s="143">
        <v>18232</v>
      </c>
      <c r="I31" s="105">
        <v>17995</v>
      </c>
      <c r="J31" s="92">
        <f>I31-H31</f>
        <v>-237</v>
      </c>
      <c r="K31" s="142">
        <f>J31/H31</f>
        <v>-1.2999122422114963E-2</v>
      </c>
      <c r="L31" s="188"/>
    </row>
    <row r="32" spans="1:12" s="3" customFormat="1" ht="16.5" customHeight="1" x14ac:dyDescent="0.25">
      <c r="A32" s="104" t="s">
        <v>5</v>
      </c>
      <c r="B32" s="115">
        <v>4280</v>
      </c>
      <c r="C32" s="77">
        <v>4354</v>
      </c>
      <c r="D32" s="127">
        <f t="shared" ref="D32:D34" si="6">C32-B32</f>
        <v>74</v>
      </c>
      <c r="E32" s="128">
        <f t="shared" ref="E32:E34" si="7">D32/B32</f>
        <v>1.7289719626168223E-2</v>
      </c>
      <c r="F32" s="32"/>
      <c r="G32" s="26" t="s">
        <v>10</v>
      </c>
      <c r="H32" s="144">
        <v>244839</v>
      </c>
      <c r="I32" s="106">
        <v>244058</v>
      </c>
      <c r="J32" s="116">
        <f>I32-H32</f>
        <v>-781</v>
      </c>
      <c r="K32" s="155">
        <f>J32/H32</f>
        <v>-3.1898512900314082E-3</v>
      </c>
      <c r="L32" s="188"/>
    </row>
    <row r="33" spans="1:12" ht="15" customHeight="1" x14ac:dyDescent="0.25">
      <c r="A33" s="104" t="s">
        <v>30</v>
      </c>
      <c r="B33" s="115">
        <v>4290</v>
      </c>
      <c r="C33" s="77">
        <v>4223</v>
      </c>
      <c r="D33" s="94">
        <f t="shared" si="6"/>
        <v>-67</v>
      </c>
      <c r="E33" s="134">
        <f t="shared" si="7"/>
        <v>-1.5617715617715617E-2</v>
      </c>
      <c r="F33" s="32"/>
      <c r="G33" s="60" t="s">
        <v>11</v>
      </c>
      <c r="H33" s="145">
        <v>24631</v>
      </c>
      <c r="I33" s="107">
        <v>24404</v>
      </c>
      <c r="J33" s="151">
        <f>I33-H33</f>
        <v>-227</v>
      </c>
      <c r="K33" s="152">
        <f>J33/H33</f>
        <v>-9.2160285818683775E-3</v>
      </c>
      <c r="L33" s="188"/>
    </row>
    <row r="34" spans="1:12" ht="15.75" customHeight="1" thickBot="1" x14ac:dyDescent="0.3">
      <c r="A34" s="104" t="s">
        <v>31</v>
      </c>
      <c r="B34" s="115">
        <v>6209</v>
      </c>
      <c r="C34" s="77">
        <v>6076</v>
      </c>
      <c r="D34" s="94">
        <f t="shared" si="6"/>
        <v>-133</v>
      </c>
      <c r="E34" s="134">
        <f t="shared" si="7"/>
        <v>-2.1420518602029311E-2</v>
      </c>
      <c r="F34" s="32"/>
      <c r="G34" s="61" t="s">
        <v>12</v>
      </c>
      <c r="H34" s="146">
        <v>310999</v>
      </c>
      <c r="I34" s="108">
        <v>310177.59999999998</v>
      </c>
      <c r="J34" s="160">
        <f>I34-H34</f>
        <v>-821.40000000002328</v>
      </c>
      <c r="K34" s="161">
        <f>J34/H34</f>
        <v>-2.641166048765505E-3</v>
      </c>
      <c r="L34" s="206"/>
    </row>
    <row r="35" spans="1:12" ht="15.75" thickBot="1" x14ac:dyDescent="0.3">
      <c r="A35" s="55" t="s">
        <v>37</v>
      </c>
      <c r="B35" s="62">
        <f>SUM(B31:B34)</f>
        <v>19580</v>
      </c>
      <c r="C35" s="62">
        <f>SUM(C31:C34)</f>
        <v>19469</v>
      </c>
      <c r="D35" s="140">
        <f t="shared" ref="D35:D39" si="8">C35-B35</f>
        <v>-111</v>
      </c>
      <c r="E35" s="141">
        <f t="shared" ref="E35:E37" si="9">D35/B35</f>
        <v>-5.6690500510725231E-3</v>
      </c>
      <c r="F35" s="32"/>
      <c r="G35" s="52"/>
      <c r="H35" s="109"/>
      <c r="I35" s="114"/>
      <c r="J35" s="135"/>
      <c r="K35" s="135"/>
      <c r="L35" s="205"/>
    </row>
    <row r="36" spans="1:12" ht="16.5" customHeight="1" thickBot="1" x14ac:dyDescent="0.3">
      <c r="A36" s="54" t="s">
        <v>33</v>
      </c>
      <c r="B36" s="63">
        <f>571+139</f>
        <v>710</v>
      </c>
      <c r="C36" s="63">
        <f>589+121</f>
        <v>710</v>
      </c>
      <c r="D36" s="162">
        <f t="shared" si="8"/>
        <v>0</v>
      </c>
      <c r="E36" s="163">
        <f t="shared" si="9"/>
        <v>0</v>
      </c>
      <c r="F36" s="32"/>
      <c r="G36" s="79" t="s">
        <v>8</v>
      </c>
      <c r="H36" s="19">
        <v>2016</v>
      </c>
      <c r="I36" s="19">
        <v>2017</v>
      </c>
      <c r="J36" s="80" t="s">
        <v>0</v>
      </c>
      <c r="K36" s="81" t="s">
        <v>1</v>
      </c>
      <c r="L36" s="178"/>
    </row>
    <row r="37" spans="1:12" ht="15" customHeight="1" x14ac:dyDescent="0.25">
      <c r="A37" s="55" t="s">
        <v>6</v>
      </c>
      <c r="B37" s="62">
        <v>4875</v>
      </c>
      <c r="C37" s="62">
        <v>5030</v>
      </c>
      <c r="D37" s="122">
        <f t="shared" si="8"/>
        <v>155</v>
      </c>
      <c r="E37" s="123">
        <f t="shared" si="9"/>
        <v>3.1794871794871796E-2</v>
      </c>
      <c r="F37" s="32"/>
      <c r="G37" s="49" t="s">
        <v>9</v>
      </c>
      <c r="H37" s="147">
        <v>1348</v>
      </c>
      <c r="I37" s="110">
        <v>1474</v>
      </c>
      <c r="J37" s="138">
        <f>I37-H37</f>
        <v>126</v>
      </c>
      <c r="K37" s="102">
        <f>J37/H37</f>
        <v>9.3471810089020765E-2</v>
      </c>
      <c r="L37" s="178"/>
    </row>
    <row r="38" spans="1:12" ht="14.25" customHeight="1" x14ac:dyDescent="0.25">
      <c r="A38" s="55" t="s">
        <v>7</v>
      </c>
      <c r="B38" s="62">
        <v>2838</v>
      </c>
      <c r="C38" s="62">
        <v>2818</v>
      </c>
      <c r="D38" s="140">
        <f t="shared" si="8"/>
        <v>-20</v>
      </c>
      <c r="E38" s="141">
        <f>D38/B38</f>
        <v>-7.0472163495419312E-3</v>
      </c>
      <c r="F38" s="17"/>
      <c r="G38" s="18" t="s">
        <v>10</v>
      </c>
      <c r="H38" s="148">
        <v>18072</v>
      </c>
      <c r="I38" s="111">
        <v>19715</v>
      </c>
      <c r="J38" s="138">
        <f>I38-H38</f>
        <v>1643</v>
      </c>
      <c r="K38" s="102">
        <f>J38/H38</f>
        <v>9.0914121292607342E-2</v>
      </c>
      <c r="L38" s="178"/>
    </row>
    <row r="39" spans="1:12" ht="16.5" customHeight="1" thickBot="1" x14ac:dyDescent="0.3">
      <c r="A39" s="56" t="s">
        <v>32</v>
      </c>
      <c r="B39" s="64">
        <v>298</v>
      </c>
      <c r="C39" s="64">
        <v>267</v>
      </c>
      <c r="D39" s="95">
        <f t="shared" si="8"/>
        <v>-31</v>
      </c>
      <c r="E39" s="96">
        <f>D39/B39</f>
        <v>-0.1040268456375839</v>
      </c>
      <c r="F39" s="17"/>
      <c r="G39" s="50" t="s">
        <v>13</v>
      </c>
      <c r="H39" s="149">
        <v>3670</v>
      </c>
      <c r="I39" s="112">
        <v>3890</v>
      </c>
      <c r="J39" s="45">
        <f>I39-H39</f>
        <v>220</v>
      </c>
      <c r="K39" s="46">
        <f>J39/H39</f>
        <v>5.9945504087193457E-2</v>
      </c>
      <c r="L39" s="178"/>
    </row>
    <row r="40" spans="1:12" ht="15.75" customHeight="1" thickBot="1" x14ac:dyDescent="0.3">
      <c r="A40" s="197" t="s">
        <v>55</v>
      </c>
      <c r="B40" s="198"/>
      <c r="C40" s="198"/>
      <c r="D40" s="198"/>
      <c r="E40" s="198"/>
      <c r="F40" s="17"/>
      <c r="G40" s="51" t="s">
        <v>14</v>
      </c>
      <c r="H40" s="150">
        <v>41435</v>
      </c>
      <c r="I40" s="113">
        <v>44430.5</v>
      </c>
      <c r="J40" s="47">
        <f>I40-H40</f>
        <v>2995.5</v>
      </c>
      <c r="K40" s="48">
        <f>J40/H40</f>
        <v>7.2293954386388318E-2</v>
      </c>
      <c r="L40" s="179"/>
    </row>
    <row r="41" spans="1:12" ht="12" customHeight="1" thickBot="1" x14ac:dyDescent="0.25">
      <c r="A41" s="198"/>
      <c r="B41" s="198"/>
      <c r="C41" s="198"/>
      <c r="D41" s="198"/>
      <c r="E41" s="198"/>
      <c r="F41" s="17"/>
      <c r="G41" s="5"/>
      <c r="H41" s="9"/>
      <c r="I41" s="9"/>
    </row>
    <row r="42" spans="1:12" ht="13.5" customHeight="1" thickBot="1" x14ac:dyDescent="0.25">
      <c r="A42" s="198"/>
      <c r="B42" s="198"/>
      <c r="C42" s="198"/>
      <c r="D42" s="198"/>
      <c r="E42" s="198"/>
      <c r="F42" s="17"/>
      <c r="G42" s="169" t="s">
        <v>28</v>
      </c>
      <c r="H42" s="170"/>
      <c r="I42" s="170"/>
      <c r="J42" s="19">
        <v>2016</v>
      </c>
      <c r="K42" s="19">
        <v>2017</v>
      </c>
      <c r="L42" s="180"/>
    </row>
    <row r="43" spans="1:12" ht="12.75" customHeight="1" x14ac:dyDescent="0.25">
      <c r="A43" s="198"/>
      <c r="B43" s="198"/>
      <c r="C43" s="198"/>
      <c r="D43" s="198"/>
      <c r="E43" s="198"/>
      <c r="F43" s="33"/>
      <c r="G43" s="201" t="s">
        <v>19</v>
      </c>
      <c r="H43" s="202"/>
      <c r="I43" s="202"/>
      <c r="J43" s="36">
        <f>H37/H24</f>
        <v>4.7630825765873998E-2</v>
      </c>
      <c r="K43" s="37">
        <f>I37/I24</f>
        <v>5.2095850710397962E-2</v>
      </c>
      <c r="L43" s="181"/>
    </row>
    <row r="44" spans="1:12" ht="12.75" customHeight="1" x14ac:dyDescent="0.25">
      <c r="A44" s="198"/>
      <c r="B44" s="198"/>
      <c r="C44" s="198"/>
      <c r="D44" s="198"/>
      <c r="E44" s="198"/>
      <c r="F44" s="33"/>
      <c r="G44" s="199" t="s">
        <v>16</v>
      </c>
      <c r="H44" s="200"/>
      <c r="I44" s="200"/>
      <c r="J44" s="23">
        <f>H38/B24</f>
        <v>5.1277686034832057E-2</v>
      </c>
      <c r="K44" s="11">
        <f>I38/C24</f>
        <v>5.5596586767194547E-2</v>
      </c>
      <c r="L44" s="182"/>
    </row>
    <row r="45" spans="1:12" ht="12" customHeight="1" x14ac:dyDescent="0.25">
      <c r="A45" s="198"/>
      <c r="B45" s="198"/>
      <c r="C45" s="198"/>
      <c r="D45" s="198"/>
      <c r="E45" s="198"/>
      <c r="F45" s="34"/>
      <c r="G45" s="173" t="s">
        <v>17</v>
      </c>
      <c r="H45" s="174"/>
      <c r="I45" s="174"/>
      <c r="J45" s="23">
        <f>H39/H24</f>
        <v>0.1296773965584255</v>
      </c>
      <c r="K45" s="11">
        <f>I39/I24</f>
        <v>0.13748497914752245</v>
      </c>
      <c r="L45" s="183" t="s">
        <v>48</v>
      </c>
    </row>
    <row r="46" spans="1:12" ht="3.75" hidden="1" customHeight="1" x14ac:dyDescent="0.25">
      <c r="A46" s="198"/>
      <c r="B46" s="198"/>
      <c r="C46" s="198"/>
      <c r="D46" s="198"/>
      <c r="E46" s="198"/>
      <c r="F46" s="34"/>
      <c r="G46" s="173" t="s">
        <v>18</v>
      </c>
      <c r="H46" s="174"/>
      <c r="I46" s="174"/>
      <c r="J46" s="23">
        <f>H40/B24</f>
        <v>0.11756811204367343</v>
      </c>
      <c r="K46" s="11">
        <f>I40/C24</f>
        <v>0.12529465626983705</v>
      </c>
      <c r="L46" s="184"/>
    </row>
    <row r="47" spans="1:12" ht="15" customHeight="1" thickBot="1" x14ac:dyDescent="0.3">
      <c r="A47" s="35" t="s">
        <v>43</v>
      </c>
      <c r="F47" s="17"/>
      <c r="G47" s="185" t="s">
        <v>18</v>
      </c>
      <c r="H47" s="186"/>
      <c r="I47" s="186"/>
      <c r="J47" s="24">
        <f>H40/B24</f>
        <v>0.11756811204367343</v>
      </c>
      <c r="K47" s="12">
        <f>I40/C24</f>
        <v>0.12529465626983705</v>
      </c>
      <c r="L47" s="184"/>
    </row>
    <row r="48" spans="1:12" x14ac:dyDescent="0.2">
      <c r="L48" s="53" t="s">
        <v>90</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3"/>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4" sqref="F4"/>
    </sheetView>
  </sheetViews>
  <sheetFormatPr defaultRowHeight="12.75" x14ac:dyDescent="0.2"/>
  <cols>
    <col min="1" max="1" width="18.5703125" customWidth="1"/>
    <col min="2" max="2" width="13.42578125" customWidth="1"/>
  </cols>
  <sheetData>
    <row r="2" spans="1:6" x14ac:dyDescent="0.2">
      <c r="B2" t="s">
        <v>57</v>
      </c>
      <c r="C2" t="s">
        <v>58</v>
      </c>
      <c r="E2" t="s">
        <v>59</v>
      </c>
      <c r="F2" t="s">
        <v>60</v>
      </c>
    </row>
    <row r="3" spans="1:6" x14ac:dyDescent="0.2">
      <c r="A3" t="s">
        <v>61</v>
      </c>
      <c r="B3">
        <f>IF((SUM('Sheet 1'!B4:B23))=('Sheet 1'!B24),0,1)</f>
        <v>0</v>
      </c>
      <c r="C3">
        <f>IF(SUM('Sheet 1'!C4:C23)='Sheet 1'!C24,0,1)</f>
        <v>0</v>
      </c>
      <c r="E3">
        <f>IF(SUM('Sheet 1'!H4:H23)='Sheet 1'!H24,0,1)</f>
        <v>0</v>
      </c>
      <c r="F3">
        <f>IF(SUM('Sheet 1'!I4:I23)='Sheet 1'!I24,0,1)</f>
        <v>0</v>
      </c>
    </row>
    <row r="4" spans="1:6" x14ac:dyDescent="0.2">
      <c r="A4" t="s">
        <v>62</v>
      </c>
      <c r="B4">
        <f>IF(SUM('Sheet 1'!B24:B25)='Sheet 1'!B26,0,1)</f>
        <v>0</v>
      </c>
      <c r="C4">
        <f>IF(SUM('Sheet 1'!C24:C25)='Sheet 1'!C26,0,1)</f>
        <v>0</v>
      </c>
      <c r="E4">
        <f>IF(SUM('Sheet 1'!H24:H25)='Sheet 1'!H26,0,1)</f>
        <v>1</v>
      </c>
      <c r="F4">
        <f>IF(SUM('Sheet 1'!I24:I25)='Sheet 1'!I26,0,1)</f>
        <v>1</v>
      </c>
    </row>
    <row r="6" spans="1:6" x14ac:dyDescent="0.2">
      <c r="A6" t="s">
        <v>63</v>
      </c>
      <c r="E6">
        <f>IF(SUM('Sheet 1'!B35:B39)='Sheet 1'!H24,0,1)</f>
        <v>0</v>
      </c>
      <c r="F6">
        <f>IF(SUM('Sheet 1'!C35:C39)='Sheet 1'!I24,0,1)</f>
        <v>0</v>
      </c>
    </row>
    <row r="8" spans="1:6" x14ac:dyDescent="0.2">
      <c r="A8" t="s">
        <v>64</v>
      </c>
      <c r="B8">
        <f>IF('Sheet 1'!H34+'Sheet 1'!H40='Sheet 1'!B24,0,1)</f>
        <v>0</v>
      </c>
      <c r="C8">
        <f>IF('Sheet 1'!I34+'Sheet 1'!I40='Sheet 1'!C24,0,1)</f>
        <v>0</v>
      </c>
      <c r="E8">
        <f>IF('Sheet 1'!H33+'Sheet 1'!H39='Sheet 1'!H24,0,1)</f>
        <v>0</v>
      </c>
      <c r="F8">
        <f>IF('Sheet 1'!I33+'Sheet 1'!I39='Sheet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2017-06-21T12:02:06Z</cp:lastPrinted>
  <dcterms:created xsi:type="dcterms:W3CDTF">2005-01-11T16:04:59Z</dcterms:created>
  <dcterms:modified xsi:type="dcterms:W3CDTF">2017-08-31T12:49:42Z</dcterms:modified>
</cp:coreProperties>
</file>